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555" windowHeight="9780" tabRatio="865" activeTab="2"/>
  </bookViews>
  <sheets>
    <sheet name="Организация работы" sheetId="6" r:id="rId1"/>
    <sheet name="оснащение и услуги" sheetId="2" r:id="rId2"/>
    <sheet name="окупаемость" sheetId="3" r:id="rId3"/>
    <sheet name="Сопутствующий бизнес" sheetId="4" r:id="rId4"/>
    <sheet name="оснащение для оптики" sheetId="5" r:id="rId5"/>
  </sheets>
  <calcPr calcId="125725"/>
</workbook>
</file>

<file path=xl/calcChain.xml><?xml version="1.0" encoding="utf-8"?>
<calcChain xmlns="http://schemas.openxmlformats.org/spreadsheetml/2006/main">
  <c r="E14" i="2"/>
  <c r="E13"/>
  <c r="E12"/>
  <c r="E11"/>
  <c r="E10"/>
  <c r="E9"/>
  <c r="E8"/>
  <c r="E7"/>
  <c r="E6"/>
  <c r="E5"/>
  <c r="E4"/>
  <c r="E3"/>
  <c r="E16"/>
  <c r="E15"/>
  <c r="E17"/>
  <c r="I5" i="3"/>
  <c r="L3"/>
  <c r="M3" s="1"/>
  <c r="J7"/>
  <c r="E7"/>
  <c r="F7" s="1"/>
  <c r="M5"/>
  <c r="A7" s="1"/>
  <c r="I3"/>
  <c r="F3"/>
  <c r="C3"/>
  <c r="A5" l="1"/>
  <c r="K7"/>
  <c r="L7"/>
  <c r="M7" l="1"/>
  <c r="A9" s="1"/>
  <c r="B9" s="1"/>
  <c r="C9" s="1"/>
</calcChain>
</file>

<file path=xl/sharedStrings.xml><?xml version="1.0" encoding="utf-8"?>
<sst xmlns="http://schemas.openxmlformats.org/spreadsheetml/2006/main" count="141" uniqueCount="135">
  <si>
    <t>Щелевая лампа с фото-видео фиксацией</t>
  </si>
  <si>
    <t>оптический когерентный томограф</t>
  </si>
  <si>
    <t>компьютерный периметр</t>
  </si>
  <si>
    <t>рефрактометр</t>
  </si>
  <si>
    <t>тонометр</t>
  </si>
  <si>
    <t>проектор знаков</t>
  </si>
  <si>
    <t>фороптор</t>
  </si>
  <si>
    <t>рабочее место с набором линз</t>
  </si>
  <si>
    <t>ультразвуковой сканер</t>
  </si>
  <si>
    <t>стоимость оборудования (руб)</t>
  </si>
  <si>
    <t>исследование полей зрения</t>
  </si>
  <si>
    <t>острота зрения, давление, подбор коррекции</t>
  </si>
  <si>
    <t>Задачи стоящие перед медперсоналом</t>
  </si>
  <si>
    <t>1. Разделение первичного потока пациентов на категории</t>
  </si>
  <si>
    <t>2. Запись пациентов на хирургическое лечение</t>
  </si>
  <si>
    <t>Врачебный осмотр</t>
  </si>
  <si>
    <t>Ранняя диагностика (до субъективных и объективных клинических проявлений) заболеваний сетчатки и зрительного нерва, глаукомы.</t>
  </si>
  <si>
    <t>Стандартный пакет обследования</t>
  </si>
  <si>
    <t>Дополнительное обследование</t>
  </si>
  <si>
    <t>Дополнительные доходы</t>
  </si>
  <si>
    <t>Площадь кабинета врача (м2)</t>
  </si>
  <si>
    <t>Площадь первичной диагностики</t>
  </si>
  <si>
    <t>Площадь кабинета дополнительной диагностики</t>
  </si>
  <si>
    <r>
      <t>площадь помещения , включая холл, санузел, комнату отдыха для персонала(м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</si>
  <si>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t>максимальное количество первичных  пациентов в день</t>
  </si>
  <si>
    <t>Количество приемных дней в году (первичные)</t>
  </si>
  <si>
    <t>максимальное количество повторных  пациентов в день</t>
  </si>
  <si>
    <t>Количество приемных дней в году (повторные)</t>
  </si>
  <si>
    <t>Предположительный срок окупаемости оборудования (лет)</t>
  </si>
  <si>
    <t>Лазернная система (три в одном)</t>
  </si>
  <si>
    <t>Лазерная система для коагуляции глазного дна</t>
  </si>
  <si>
    <t>Количество операционных дней в году</t>
  </si>
  <si>
    <t>Площадь кабинета лазерного лечения</t>
  </si>
  <si>
    <t>3. Запись пациентов на лазерное лечение</t>
  </si>
  <si>
    <t>4. Запись пациентов на консервативное лечение</t>
  </si>
  <si>
    <t>5. Запись пациентов на повторный прием</t>
  </si>
  <si>
    <t>5. Отслеживание системы оповещения пациентов</t>
  </si>
  <si>
    <t>6. Отслеживание работы врачей-агентов (поликлиники)</t>
  </si>
  <si>
    <t>7. Реклама</t>
  </si>
  <si>
    <t>целостность глазного яблока и состояние его оболочек, биометрия, расчет ИОЛ</t>
  </si>
  <si>
    <t>тип бизнеса</t>
  </si>
  <si>
    <t>источники дохода</t>
  </si>
  <si>
    <t>концепция бизнеса</t>
  </si>
  <si>
    <t>помещение и оборудование</t>
  </si>
  <si>
    <t>Персонал</t>
  </si>
  <si>
    <t>комментарий</t>
  </si>
  <si>
    <t>аптечный киоск</t>
  </si>
  <si>
    <t>продажа глазных капель, специализированных препаратов, одноразовых повязок, расходных материалов</t>
  </si>
  <si>
    <t>небольшое помещение в зале ожидания</t>
  </si>
  <si>
    <t>витрина, кассовый аппарат</t>
  </si>
  <si>
    <t>один продавец пять дней в неделю по 8 часов</t>
  </si>
  <si>
    <t>оптический салон</t>
  </si>
  <si>
    <t>продажа очков, контактных линз, средств ухода, аксессуаров, ремонт очков и ювелирных изделий, направление пациентов на обследование в КДЦ</t>
  </si>
  <si>
    <t>уютный торговый зал, вежливый, обученный персонал, своя оптическая мастерская и склад линз, мастерская по сборке очков звукоизолированная, но с прозрачной стеной, чтобы посетители могли наблюдать процесс сборки очков, срочное изготовление очков, изготовление очков в присутствии покупателя при наличии в салоне нужных линз, свой медицинский кабинет с врачом - оптометристом для подбора очков и контактных линз.</t>
  </si>
  <si>
    <t>торговый зал, склад, мастерская, медицинский кабинет, комната отдыха персонала, санузел.</t>
  </si>
  <si>
    <t>персонал работает в смену по 12 часов в графике 2/2. Директор работает 5 дней в неделю с двумя выходными в графике 3/1/2/1 каждую неделю суббота или воскресенье должны быть для директора рабочими.           2 продавца-консультанта,   2 консультанта-кассира,       2 мастера-оптика,                   2 врача-оптометриста,          1 приглашенная уборщица (бухгалтерия общая с ЛПУ)</t>
  </si>
  <si>
    <t>оптические салоны должны быть одинакового дизайна для всех подразделений клиники и с единым названием</t>
  </si>
  <si>
    <t>диагностическое оборудование и оборудование для изготовленния очков</t>
  </si>
  <si>
    <t>активность</t>
  </si>
  <si>
    <t>подбор очков и контактных линз, выписка рецепта</t>
  </si>
  <si>
    <t>прямой офтальмоскоп</t>
  </si>
  <si>
    <t>линзметр электронный (2шт)</t>
  </si>
  <si>
    <t>Кабинет врача и мастерская. Проверка очков и линз</t>
  </si>
  <si>
    <t>Линзметр окулярный (1шт)</t>
  </si>
  <si>
    <t>Торговый зал, проверка очков и линз</t>
  </si>
  <si>
    <t>Автоматическая бесшаблонная линия для обточки линз, набор ручных инструментов</t>
  </si>
  <si>
    <t>обточка очковых линз и сборка очков, ремонт</t>
  </si>
  <si>
    <t>Оптический биометр</t>
  </si>
  <si>
    <t>Топография роговицы, биометрия, расчет ИОЛ</t>
  </si>
  <si>
    <t>2. В центре работают в основном штатные специалисты</t>
  </si>
  <si>
    <t>3. Пациенты сортируются по группам и записываются на различные виды лечения, включавя все виды хирургии, обеспечиваемые Хирургическим центром</t>
  </si>
  <si>
    <t>7. Послеоперационные осмотры, консультации и наблюдение  производятся штатными специалистами локального ДЦ</t>
  </si>
  <si>
    <t>9. Центр расположен в густонаселенном районе или отдельном населенном пункте с населением не менее 100 000 человек</t>
  </si>
  <si>
    <t>5. Лазерные вмешательства на базе локального ДЦ производятся приглашенными хирургами после формирования списка пациентов. При наличии соответствующей</t>
  </si>
  <si>
    <t>специализации у одного или нескольких штатных сотрудников, часть или все лазерные вмешательства могут производиться ими</t>
  </si>
  <si>
    <t xml:space="preserve">1. Центр ориентирован на первичную диагностику, лазерное и консервативное лечение, определение характера необходимого хирургического лечения, формирование списков пациентов </t>
  </si>
  <si>
    <t>по видам лечения, предоперационную подготовку пациентов, транспортировку пациентов к месту хирургического лечения и обратно, послеоперационное и динамическое наблюдение</t>
  </si>
  <si>
    <t>4. Специалисты локального ДЦ производят запись пациентов на определенные виды операций к конкретным хирургам из согласованного списка</t>
  </si>
  <si>
    <t>6. Пациенты, записанные на хирургическое лечение,  доставляются в хирургический центр и транспортируются обратно транспортом локального ДЦ</t>
  </si>
  <si>
    <t>8. При необходимости консультации оперировавшего хирурга, специалист локального диагностического центра согласовывает с ним дату и время консультации и назначает время пациенту</t>
  </si>
  <si>
    <t>Аптека и Оптика</t>
  </si>
  <si>
    <t>Локальный ДЦ</t>
  </si>
  <si>
    <t>Задачи администратора</t>
  </si>
  <si>
    <t>цена единицы оборудования (евро)</t>
  </si>
  <si>
    <t>кол-во</t>
  </si>
  <si>
    <t>стоимость оборудования (евро)</t>
  </si>
  <si>
    <t>автооптометрическая система (фороптор, монитор)</t>
  </si>
  <si>
    <t>линзметр электронный</t>
  </si>
  <si>
    <t>ретинометр</t>
  </si>
  <si>
    <t>обратный офтальмоскоп</t>
  </si>
  <si>
    <t>затраты на персонал в год (евро)</t>
  </si>
  <si>
    <t>стоимость аренды в год (евро)</t>
  </si>
  <si>
    <t>стоимость первичного обследования (евро)</t>
  </si>
  <si>
    <t>Выручка от первичных пациентов в год (евро)</t>
  </si>
  <si>
    <t>Выручка при максимальном количестве первичных пациентов в день (евро)</t>
  </si>
  <si>
    <t>стоимость повторного обследования (евро)</t>
  </si>
  <si>
    <t>Выручка при максимальном количестве повторных пациентов в день (евро)</t>
  </si>
  <si>
    <t>Выручка от повторных пациентов в год (евро)</t>
  </si>
  <si>
    <t>Средняя стоимость лазерной операции (евро)</t>
  </si>
  <si>
    <t>Выручка при максимальном количестве операций в год (евро)</t>
  </si>
  <si>
    <t>Затраты на аренду и персонал в год (евро)</t>
  </si>
  <si>
    <t>10. Вся диагностика и доктор-офисы располагаются в одном большом помещении, разделенном на секции с помощью неполных (офисных перегородок)</t>
  </si>
  <si>
    <t xml:space="preserve">это позволяет лицензировать одно помещение, а по факту иметь несколько диагностических кабинетов и доктор-офисов. </t>
  </si>
  <si>
    <t>Точно так же в одном помещении располагаются два или более лазерных кабинетов (по факту) с одной лицензией.</t>
  </si>
  <si>
    <t>2. Организация доставки пациентов в хирургический центр на лечение и обратно (сбор, трансфер)</t>
  </si>
  <si>
    <t>3. Поиск приглашенных специалистов и заключение с ними договоров о сотрудничестве</t>
  </si>
  <si>
    <t>4. Координация работы приглашенных специалистов и коллектива центра</t>
  </si>
  <si>
    <t>1. Организация приема и внутренней логистики пациентов таким образом, чтобы первичные пациенты НИКОГДА не встречалтись с повторными и ожидающие операции с теми, кого уже прооперировали</t>
  </si>
  <si>
    <t>Локальный диагностический центр - это периферия хирургического центра.</t>
  </si>
  <si>
    <t>Принципы работы и расположения локального диагностического центра.</t>
  </si>
  <si>
    <t>младший персонал приходящие 2 раза в день уборщицы по 1 в смену через день</t>
  </si>
  <si>
    <t>зарплата одного сотрудника в месяц, включая налоги (евро)</t>
  </si>
  <si>
    <t>зарплата младшего персонала в месяц, включая налоги (евро)</t>
  </si>
  <si>
    <t>средний персонал (оптометристы для работы на диагностическом оборудовании)  в графике 2/2 по 12 часов</t>
  </si>
  <si>
    <t>зарплата среднего персонала в месяц, включая налоги (евро)</t>
  </si>
  <si>
    <t>врачи-консультанты  в смену в графике 2/2 по 12 часов (врач выполняет функции руководителя смены)</t>
  </si>
  <si>
    <t>зарплата врачей в месяц, включая налоги (евро)</t>
  </si>
  <si>
    <t>Приглашенные лазерные хирурги  1 врач 2 операционных дня в неделю. Оплата по договоренности (% от выручки)</t>
  </si>
  <si>
    <t>% от выручки</t>
  </si>
  <si>
    <t>зарплата приглашенных хирургов в месяц, включая налоги (евро)</t>
  </si>
  <si>
    <r>
      <t>Стоимость аренды 1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в год (евро), включая коммунальные платежи</t>
    </r>
  </si>
  <si>
    <t>Максимальное количество лазерных операций в день (кроме рефракции)</t>
  </si>
  <si>
    <t>прибыль до налогов в год (евро)</t>
  </si>
  <si>
    <t>налоги  в год (евро)</t>
  </si>
  <si>
    <t>чистая прибыль  в год (евро)</t>
  </si>
  <si>
    <t>Выручка ДЦ в год (евро)</t>
  </si>
  <si>
    <t>Тип обследования/лечения</t>
  </si>
  <si>
    <t>оборудование</t>
  </si>
  <si>
    <t>обследование/лечение</t>
  </si>
  <si>
    <t>Лазерные операции</t>
  </si>
  <si>
    <t>Лазерное лечение открытоугольной и закрытоугольной глаукомы, вторичной катаракты, ДГП после непроникающих антиглаукоматозных операций</t>
  </si>
  <si>
    <t>Лазерное лечение периферических и центральных дистрофий сетчатки, ретиношизисов, диабетической ретинопатии</t>
  </si>
  <si>
    <t>Итого стоимость оборудования в евро:</t>
  </si>
  <si>
    <t>Локальный ДЦ  (посчитано исходя из упрощенной схемы налогообложения)</t>
  </si>
  <si>
    <t>зарплата одного сотрудника в месяц, включая налоги +30% (евро)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</si>
</sst>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/>
    <xf numFmtId="0" fontId="0" fillId="0" borderId="1" xfId="0" applyBorder="1" applyAlignment="1"/>
    <xf numFmtId="4" fontId="0" fillId="2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4" fontId="0" fillId="2" borderId="3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I32" sqref="I32"/>
    </sheetView>
  </sheetViews>
  <sheetFormatPr defaultRowHeight="15"/>
  <sheetData>
    <row r="1" spans="1:1" ht="23.25">
      <c r="A1" s="16" t="s">
        <v>109</v>
      </c>
    </row>
    <row r="3" spans="1:1">
      <c r="A3" s="17" t="s">
        <v>75</v>
      </c>
    </row>
    <row r="4" spans="1:1">
      <c r="A4" s="17" t="s">
        <v>76</v>
      </c>
    </row>
    <row r="5" spans="1:1">
      <c r="A5" s="17" t="s">
        <v>69</v>
      </c>
    </row>
    <row r="6" spans="1:1">
      <c r="A6" s="17" t="s">
        <v>70</v>
      </c>
    </row>
    <row r="7" spans="1:1">
      <c r="A7" s="17" t="s">
        <v>77</v>
      </c>
    </row>
    <row r="8" spans="1:1">
      <c r="A8" s="17" t="s">
        <v>73</v>
      </c>
    </row>
    <row r="9" spans="1:1">
      <c r="A9" s="17" t="s">
        <v>74</v>
      </c>
    </row>
    <row r="10" spans="1:1">
      <c r="A10" s="17" t="s">
        <v>78</v>
      </c>
    </row>
    <row r="11" spans="1:1">
      <c r="A11" s="17" t="s">
        <v>71</v>
      </c>
    </row>
    <row r="12" spans="1:1">
      <c r="A12" s="17" t="s">
        <v>79</v>
      </c>
    </row>
    <row r="13" spans="1:1">
      <c r="A13" s="17" t="s">
        <v>72</v>
      </c>
    </row>
    <row r="14" spans="1:1">
      <c r="A14" s="17" t="s">
        <v>101</v>
      </c>
    </row>
    <row r="15" spans="1:1">
      <c r="A15" s="17" t="s">
        <v>102</v>
      </c>
    </row>
    <row r="16" spans="1:1">
      <c r="A16" s="17" t="s">
        <v>103</v>
      </c>
    </row>
    <row r="19" spans="1:1" ht="23.25">
      <c r="A19" s="16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A17" sqref="A17:D17"/>
    </sheetView>
  </sheetViews>
  <sheetFormatPr defaultRowHeight="15"/>
  <cols>
    <col min="1" max="1" width="14.28515625" style="4" customWidth="1"/>
    <col min="2" max="2" width="39.5703125" style="2" customWidth="1"/>
    <col min="3" max="3" width="16.7109375" style="2" customWidth="1"/>
    <col min="4" max="4" width="8.28515625" style="2" customWidth="1"/>
    <col min="5" max="5" width="14.85546875" style="2" customWidth="1"/>
    <col min="6" max="6" width="49.28515625" style="2" customWidth="1"/>
    <col min="7" max="7" width="10.85546875" style="2" customWidth="1"/>
    <col min="8" max="8" width="19.42578125" style="2" customWidth="1"/>
    <col min="9" max="9" width="17.140625" style="2" customWidth="1"/>
    <col min="10" max="10" width="8.140625" style="2" customWidth="1"/>
    <col min="11" max="11" width="17.140625" style="2" customWidth="1"/>
    <col min="12" max="13" width="9.140625" style="2"/>
    <col min="14" max="16384" width="9.140625" style="4"/>
  </cols>
  <sheetData>
    <row r="1" spans="1:13" ht="18.75">
      <c r="B1" s="39" t="s">
        <v>81</v>
      </c>
      <c r="C1" s="39"/>
      <c r="D1" s="39"/>
      <c r="E1" s="39"/>
      <c r="F1" s="39"/>
      <c r="G1" s="19"/>
      <c r="H1" s="4"/>
      <c r="I1" s="4"/>
      <c r="J1" s="4"/>
      <c r="K1" s="4"/>
      <c r="L1" s="4"/>
      <c r="M1" s="4"/>
    </row>
    <row r="2" spans="1:13" ht="45">
      <c r="A2" s="3" t="s">
        <v>126</v>
      </c>
      <c r="B2" s="3" t="s">
        <v>127</v>
      </c>
      <c r="C2" s="3" t="s">
        <v>83</v>
      </c>
      <c r="D2" s="3" t="s">
        <v>84</v>
      </c>
      <c r="E2" s="3" t="s">
        <v>85</v>
      </c>
      <c r="F2" s="3" t="s">
        <v>128</v>
      </c>
    </row>
    <row r="3" spans="1:13" ht="60">
      <c r="A3" s="25" t="s">
        <v>17</v>
      </c>
      <c r="B3" s="18" t="s">
        <v>1</v>
      </c>
      <c r="C3" s="22">
        <v>140000</v>
      </c>
      <c r="D3" s="18">
        <v>1</v>
      </c>
      <c r="E3" s="22">
        <f>D3*C3</f>
        <v>140000</v>
      </c>
      <c r="F3" s="22" t="s">
        <v>16</v>
      </c>
    </row>
    <row r="4" spans="1:13">
      <c r="A4" s="26"/>
      <c r="B4" s="18" t="s">
        <v>3</v>
      </c>
      <c r="C4" s="22">
        <v>20000</v>
      </c>
      <c r="D4" s="18">
        <v>2</v>
      </c>
      <c r="E4" s="22">
        <f>D4*C4</f>
        <v>40000</v>
      </c>
      <c r="F4" s="32" t="s">
        <v>11</v>
      </c>
    </row>
    <row r="5" spans="1:13">
      <c r="A5" s="26"/>
      <c r="B5" s="18" t="s">
        <v>4</v>
      </c>
      <c r="C5" s="22">
        <v>15000</v>
      </c>
      <c r="D5" s="18">
        <v>2</v>
      </c>
      <c r="E5" s="22">
        <f t="shared" ref="E5:E12" si="0">D5*C5</f>
        <v>30000</v>
      </c>
      <c r="F5" s="37"/>
    </row>
    <row r="6" spans="1:13" ht="45" customHeight="1">
      <c r="A6" s="26"/>
      <c r="B6" s="18" t="s">
        <v>86</v>
      </c>
      <c r="C6" s="22">
        <v>27000</v>
      </c>
      <c r="D6" s="18">
        <v>2</v>
      </c>
      <c r="E6" s="22">
        <f t="shared" si="0"/>
        <v>54000</v>
      </c>
      <c r="F6" s="37"/>
    </row>
    <row r="7" spans="1:13">
      <c r="A7" s="26"/>
      <c r="B7" s="18" t="s">
        <v>87</v>
      </c>
      <c r="C7" s="22">
        <v>6000</v>
      </c>
      <c r="D7" s="18">
        <v>2</v>
      </c>
      <c r="E7" s="22">
        <f t="shared" si="0"/>
        <v>12000</v>
      </c>
      <c r="F7" s="37"/>
    </row>
    <row r="8" spans="1:13" ht="30" customHeight="1">
      <c r="A8" s="26"/>
      <c r="B8" s="18" t="s">
        <v>7</v>
      </c>
      <c r="C8" s="22">
        <v>14000</v>
      </c>
      <c r="D8" s="18">
        <v>2</v>
      </c>
      <c r="E8" s="22">
        <f t="shared" si="0"/>
        <v>28000</v>
      </c>
      <c r="F8" s="38"/>
    </row>
    <row r="9" spans="1:13" ht="45" customHeight="1">
      <c r="A9" s="26"/>
      <c r="B9" s="18" t="s">
        <v>0</v>
      </c>
      <c r="C9" s="22">
        <v>40000</v>
      </c>
      <c r="D9" s="18">
        <v>4</v>
      </c>
      <c r="E9" s="22">
        <f t="shared" si="0"/>
        <v>160000</v>
      </c>
      <c r="F9" s="32" t="s">
        <v>15</v>
      </c>
    </row>
    <row r="10" spans="1:13" ht="75" customHeight="1">
      <c r="A10" s="26"/>
      <c r="B10" s="18" t="s">
        <v>88</v>
      </c>
      <c r="C10" s="22">
        <v>1000</v>
      </c>
      <c r="D10" s="18">
        <v>4</v>
      </c>
      <c r="E10" s="22">
        <f t="shared" si="0"/>
        <v>4000</v>
      </c>
      <c r="F10" s="33"/>
    </row>
    <row r="11" spans="1:13">
      <c r="A11" s="36"/>
      <c r="B11" s="18" t="s">
        <v>89</v>
      </c>
      <c r="C11" s="22">
        <v>6000</v>
      </c>
      <c r="D11" s="18">
        <v>4</v>
      </c>
      <c r="E11" s="22">
        <f t="shared" si="0"/>
        <v>24000</v>
      </c>
      <c r="F11" s="33"/>
    </row>
    <row r="12" spans="1:13" ht="30" customHeight="1">
      <c r="A12" s="34" t="s">
        <v>18</v>
      </c>
      <c r="B12" s="18" t="s">
        <v>2</v>
      </c>
      <c r="C12" s="22">
        <v>60000</v>
      </c>
      <c r="D12" s="18">
        <v>1</v>
      </c>
      <c r="E12" s="22">
        <f t="shared" si="0"/>
        <v>60000</v>
      </c>
      <c r="F12" s="22" t="s">
        <v>10</v>
      </c>
    </row>
    <row r="13" spans="1:13" ht="30" customHeight="1">
      <c r="A13" s="35"/>
      <c r="B13" s="18" t="s">
        <v>8</v>
      </c>
      <c r="C13" s="22">
        <v>50000</v>
      </c>
      <c r="D13" s="18">
        <v>1</v>
      </c>
      <c r="E13" s="22">
        <f>D13*C13</f>
        <v>50000</v>
      </c>
      <c r="F13" s="22" t="s">
        <v>39</v>
      </c>
    </row>
    <row r="14" spans="1:13" ht="24" customHeight="1">
      <c r="A14" s="35"/>
      <c r="B14" s="18" t="s">
        <v>67</v>
      </c>
      <c r="C14" s="22">
        <v>50000</v>
      </c>
      <c r="D14" s="18">
        <v>1</v>
      </c>
      <c r="E14" s="22">
        <f>D14*C14</f>
        <v>50000</v>
      </c>
      <c r="F14" s="24" t="s">
        <v>68</v>
      </c>
    </row>
    <row r="15" spans="1:13" ht="60">
      <c r="A15" s="25" t="s">
        <v>129</v>
      </c>
      <c r="B15" s="22" t="s">
        <v>29</v>
      </c>
      <c r="C15" s="22">
        <v>177000</v>
      </c>
      <c r="D15" s="18">
        <v>1</v>
      </c>
      <c r="E15" s="22">
        <f t="shared" ref="E15:E16" si="1">C15*D15</f>
        <v>177000</v>
      </c>
      <c r="F15" s="24" t="s">
        <v>130</v>
      </c>
    </row>
    <row r="16" spans="1:13" ht="45">
      <c r="A16" s="26"/>
      <c r="B16" s="23" t="s">
        <v>30</v>
      </c>
      <c r="C16" s="22">
        <v>100000</v>
      </c>
      <c r="D16" s="21">
        <v>1</v>
      </c>
      <c r="E16" s="22">
        <f t="shared" si="1"/>
        <v>100000</v>
      </c>
      <c r="F16" s="24" t="s">
        <v>131</v>
      </c>
    </row>
    <row r="17" spans="1:6" ht="18.75">
      <c r="A17" s="27" t="s">
        <v>132</v>
      </c>
      <c r="B17" s="28"/>
      <c r="C17" s="28"/>
      <c r="D17" s="29"/>
      <c r="E17" s="30">
        <f>SUM(E3:E16)</f>
        <v>929000</v>
      </c>
      <c r="F17" s="31"/>
    </row>
  </sheetData>
  <mergeCells count="8">
    <mergeCell ref="B1:F1"/>
    <mergeCell ref="A15:A16"/>
    <mergeCell ref="A17:D17"/>
    <mergeCell ref="E17:F17"/>
    <mergeCell ref="F9:F11"/>
    <mergeCell ref="A12:A14"/>
    <mergeCell ref="A3:A11"/>
    <mergeCell ref="F4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workbookViewId="0">
      <selection activeCell="A3" sqref="A3"/>
    </sheetView>
  </sheetViews>
  <sheetFormatPr defaultRowHeight="15"/>
  <cols>
    <col min="1" max="1" width="17.140625" style="1" customWidth="1"/>
    <col min="2" max="2" width="17" style="1" customWidth="1"/>
    <col min="3" max="3" width="15" style="1" customWidth="1"/>
    <col min="4" max="4" width="14.85546875" style="1" customWidth="1"/>
    <col min="5" max="5" width="14.140625" style="1" customWidth="1"/>
    <col min="6" max="6" width="16.85546875" style="1" customWidth="1"/>
    <col min="7" max="7" width="14.28515625" style="1" customWidth="1"/>
    <col min="8" max="8" width="17.42578125" style="1" customWidth="1"/>
    <col min="9" max="9" width="20.28515625" style="1" customWidth="1"/>
    <col min="10" max="10" width="16.85546875" style="1" customWidth="1"/>
    <col min="11" max="11" width="17.5703125" style="1" customWidth="1"/>
    <col min="12" max="12" width="14.7109375" customWidth="1"/>
    <col min="13" max="13" width="14.85546875" customWidth="1"/>
    <col min="14" max="14" width="15.28515625" customWidth="1"/>
  </cols>
  <sheetData>
    <row r="1" spans="1:21" ht="18.75" customHeight="1">
      <c r="A1" s="40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1" ht="150">
      <c r="A2" s="7" t="s">
        <v>110</v>
      </c>
      <c r="B2" s="7" t="s">
        <v>134</v>
      </c>
      <c r="C2" s="7" t="s">
        <v>112</v>
      </c>
      <c r="D2" s="7" t="s">
        <v>113</v>
      </c>
      <c r="E2" s="7" t="s">
        <v>134</v>
      </c>
      <c r="F2" s="7" t="s">
        <v>114</v>
      </c>
      <c r="G2" s="7" t="s">
        <v>115</v>
      </c>
      <c r="H2" s="7" t="s">
        <v>134</v>
      </c>
      <c r="I2" s="7" t="s">
        <v>116</v>
      </c>
      <c r="J2" s="7" t="s">
        <v>117</v>
      </c>
      <c r="K2" s="7" t="s">
        <v>118</v>
      </c>
      <c r="L2" s="7" t="s">
        <v>111</v>
      </c>
      <c r="M2" s="7" t="s">
        <v>119</v>
      </c>
    </row>
    <row r="3" spans="1:21">
      <c r="A3" s="47">
        <v>2</v>
      </c>
      <c r="B3" s="47">
        <v>195</v>
      </c>
      <c r="C3" s="7">
        <f>B3*A3</f>
        <v>390</v>
      </c>
      <c r="D3" s="47">
        <v>4</v>
      </c>
      <c r="E3" s="47">
        <v>875</v>
      </c>
      <c r="F3" s="7">
        <f>E3*D3</f>
        <v>3500</v>
      </c>
      <c r="G3" s="47">
        <v>4</v>
      </c>
      <c r="H3" s="47">
        <v>1300</v>
      </c>
      <c r="I3" s="7">
        <f>H3*G3</f>
        <v>5200</v>
      </c>
      <c r="J3" s="47">
        <v>1</v>
      </c>
      <c r="K3" s="47">
        <v>5</v>
      </c>
      <c r="L3" s="44">
        <f>I7*H7*G7/52*4*K3/100/J3</f>
        <v>2221.1538461538462</v>
      </c>
      <c r="M3" s="44">
        <f>L3*J3</f>
        <v>2221.1538461538462</v>
      </c>
    </row>
    <row r="4" spans="1:21" ht="122.25">
      <c r="A4" s="7" t="s">
        <v>90</v>
      </c>
      <c r="B4" s="7" t="s">
        <v>85</v>
      </c>
      <c r="C4" s="7" t="s">
        <v>20</v>
      </c>
      <c r="D4" s="7" t="s">
        <v>21</v>
      </c>
      <c r="E4" s="7" t="s">
        <v>22</v>
      </c>
      <c r="F4" s="7" t="s">
        <v>32</v>
      </c>
      <c r="G4" s="7" t="s">
        <v>23</v>
      </c>
      <c r="H4" s="7" t="s">
        <v>120</v>
      </c>
      <c r="I4" s="7" t="s">
        <v>91</v>
      </c>
      <c r="J4" s="7" t="s">
        <v>24</v>
      </c>
      <c r="K4" s="7" t="s">
        <v>25</v>
      </c>
      <c r="L4" s="7" t="s">
        <v>92</v>
      </c>
      <c r="M4" s="7" t="s">
        <v>94</v>
      </c>
      <c r="U4" s="1"/>
    </row>
    <row r="5" spans="1:21">
      <c r="A5" s="45">
        <f>(C3+F3+I3+M3)*12</f>
        <v>135733.84615384616</v>
      </c>
      <c r="B5" s="46">
        <v>929000</v>
      </c>
      <c r="C5" s="47">
        <v>12</v>
      </c>
      <c r="D5" s="47">
        <v>30</v>
      </c>
      <c r="E5" s="47">
        <v>30</v>
      </c>
      <c r="F5" s="47">
        <v>30</v>
      </c>
      <c r="G5" s="47">
        <v>180</v>
      </c>
      <c r="H5" s="47">
        <v>503</v>
      </c>
      <c r="I5" s="45">
        <f>H5*G5</f>
        <v>90540</v>
      </c>
      <c r="J5" s="47">
        <v>35</v>
      </c>
      <c r="K5" s="47">
        <v>250</v>
      </c>
      <c r="L5" s="47">
        <v>50</v>
      </c>
      <c r="M5" s="45">
        <f>L5*J5</f>
        <v>1750</v>
      </c>
      <c r="U5" s="1"/>
    </row>
    <row r="6" spans="1:21" ht="90">
      <c r="A6" s="7" t="s">
        <v>93</v>
      </c>
      <c r="B6" s="7" t="s">
        <v>26</v>
      </c>
      <c r="C6" s="7" t="s">
        <v>27</v>
      </c>
      <c r="D6" s="7" t="s">
        <v>95</v>
      </c>
      <c r="E6" s="7" t="s">
        <v>96</v>
      </c>
      <c r="F6" s="7" t="s">
        <v>97</v>
      </c>
      <c r="G6" s="7" t="s">
        <v>121</v>
      </c>
      <c r="H6" s="7" t="s">
        <v>31</v>
      </c>
      <c r="I6" s="7" t="s">
        <v>98</v>
      </c>
      <c r="J6" s="7" t="s">
        <v>99</v>
      </c>
      <c r="K6" s="7" t="s">
        <v>125</v>
      </c>
      <c r="L6" s="7" t="s">
        <v>100</v>
      </c>
      <c r="M6" s="7" t="s">
        <v>122</v>
      </c>
    </row>
    <row r="7" spans="1:21">
      <c r="A7" s="45">
        <f>M5*K5</f>
        <v>437500</v>
      </c>
      <c r="B7" s="47">
        <v>35</v>
      </c>
      <c r="C7" s="47">
        <v>110</v>
      </c>
      <c r="D7" s="47">
        <v>15</v>
      </c>
      <c r="E7" s="45">
        <f>D7*B7</f>
        <v>525</v>
      </c>
      <c r="F7" s="45">
        <f>E7*C7</f>
        <v>57750</v>
      </c>
      <c r="G7" s="47">
        <v>15</v>
      </c>
      <c r="H7" s="47">
        <v>110</v>
      </c>
      <c r="I7" s="47">
        <v>350</v>
      </c>
      <c r="J7" s="45">
        <f>I7*H7*G7</f>
        <v>577500</v>
      </c>
      <c r="K7" s="45">
        <f>A7+F7+J7</f>
        <v>1072750</v>
      </c>
      <c r="L7" s="45">
        <f>I5+A5</f>
        <v>226273.84615384616</v>
      </c>
      <c r="M7" s="45">
        <f>K7-L7</f>
        <v>846476.15384615387</v>
      </c>
    </row>
    <row r="8" spans="1:21" ht="75">
      <c r="A8" s="7" t="s">
        <v>123</v>
      </c>
      <c r="B8" s="7" t="s">
        <v>124</v>
      </c>
      <c r="C8" s="7" t="s">
        <v>28</v>
      </c>
      <c r="G8" s="6"/>
      <c r="H8" s="6"/>
      <c r="L8" s="1"/>
    </row>
    <row r="9" spans="1:21" s="4" customFormat="1">
      <c r="A9" s="45">
        <f>M7*0.15</f>
        <v>126971.42307692308</v>
      </c>
      <c r="B9" s="45">
        <f>M7-A9</f>
        <v>719504.73076923075</v>
      </c>
      <c r="C9" s="45">
        <f>B5/B9</f>
        <v>1.2911659371673561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21" s="4" customFormat="1">
      <c r="A10" s="1"/>
      <c r="B10" s="1"/>
      <c r="C10" s="2"/>
      <c r="D10" s="2"/>
      <c r="E10" s="2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</row>
    <row r="11" spans="1:21">
      <c r="A11" s="10" t="s">
        <v>19</v>
      </c>
      <c r="B11" s="2"/>
      <c r="C11" s="2"/>
      <c r="D11" s="2"/>
    </row>
    <row r="12" spans="1:21">
      <c r="A12" s="4"/>
      <c r="B12" s="2"/>
      <c r="C12" s="2"/>
      <c r="D12" s="2"/>
      <c r="E12" s="8"/>
      <c r="F12" s="8"/>
      <c r="G12" s="8"/>
      <c r="H12" s="8"/>
      <c r="I12" s="8"/>
      <c r="J12" s="8"/>
      <c r="K12" s="8"/>
    </row>
    <row r="13" spans="1:21">
      <c r="A13" t="s">
        <v>80</v>
      </c>
      <c r="B13" s="2"/>
      <c r="C13" s="8"/>
      <c r="D13" s="8"/>
      <c r="E13" s="6"/>
      <c r="F13" s="6"/>
      <c r="G13" s="6"/>
    </row>
    <row r="14" spans="1:21">
      <c r="A14" s="9"/>
      <c r="B14" s="2"/>
      <c r="E14" s="6"/>
      <c r="F14" s="6"/>
      <c r="G14" s="6"/>
    </row>
    <row r="15" spans="1:21">
      <c r="A15" s="11" t="s">
        <v>12</v>
      </c>
      <c r="B15" s="8"/>
      <c r="C15" s="6"/>
      <c r="D15" s="6"/>
      <c r="E15" s="6"/>
      <c r="F15" s="6"/>
      <c r="G15" s="6"/>
    </row>
    <row r="16" spans="1:21">
      <c r="C16" s="6"/>
      <c r="D16" s="6"/>
      <c r="E16" s="6"/>
      <c r="F16" s="6"/>
      <c r="G16" s="6"/>
    </row>
    <row r="17" spans="1:16">
      <c r="A17" s="6" t="s">
        <v>13</v>
      </c>
      <c r="B17" s="6"/>
      <c r="C17" s="12"/>
      <c r="D17" s="12"/>
      <c r="E17" s="12"/>
      <c r="F17" s="12"/>
      <c r="G17" s="12"/>
      <c r="H17" s="8"/>
      <c r="I17" s="8"/>
      <c r="J17" s="8"/>
      <c r="K17" s="8"/>
    </row>
    <row r="18" spans="1:16">
      <c r="A18" s="6" t="s">
        <v>14</v>
      </c>
      <c r="B18" s="6"/>
      <c r="C18" s="6"/>
      <c r="D18" s="6"/>
      <c r="E18" s="6"/>
      <c r="F18" s="6"/>
      <c r="G18" s="6"/>
    </row>
    <row r="19" spans="1:16">
      <c r="A19" s="12" t="s">
        <v>33</v>
      </c>
      <c r="B19" s="12"/>
      <c r="C19" s="6"/>
      <c r="D19" s="6"/>
      <c r="E19" s="6"/>
      <c r="F19" s="6"/>
      <c r="G19" s="6"/>
    </row>
    <row r="20" spans="1:16">
      <c r="A20" s="12" t="s">
        <v>34</v>
      </c>
      <c r="B20" s="6"/>
      <c r="C20" s="6"/>
      <c r="D20" s="6"/>
      <c r="E20" s="6"/>
      <c r="F20" s="6"/>
      <c r="G20" s="6"/>
    </row>
    <row r="21" spans="1:16">
      <c r="A21" s="12" t="s">
        <v>35</v>
      </c>
      <c r="B21" s="6"/>
      <c r="C21" s="6"/>
      <c r="D21" s="6"/>
      <c r="E21" s="6"/>
      <c r="F21" s="6"/>
      <c r="G21" s="6"/>
    </row>
    <row r="22" spans="1:16">
      <c r="A22" s="6"/>
      <c r="B22" s="6"/>
      <c r="C22" s="6"/>
      <c r="D22" s="6"/>
      <c r="E22" s="6"/>
      <c r="F22" s="6"/>
      <c r="G22" s="6"/>
    </row>
    <row r="23" spans="1:16">
      <c r="A23" s="11" t="s">
        <v>82</v>
      </c>
      <c r="B23" s="6"/>
      <c r="C23" s="20"/>
      <c r="D23" s="20"/>
      <c r="E23" s="8"/>
      <c r="F23" s="8"/>
      <c r="G23" s="8"/>
      <c r="H23" s="8"/>
      <c r="I23" s="8"/>
      <c r="J23" s="8"/>
      <c r="K23" s="8"/>
    </row>
    <row r="24" spans="1:16">
      <c r="A24" s="6"/>
      <c r="B24" s="6"/>
      <c r="C24" s="6"/>
      <c r="D24" s="6"/>
      <c r="E24" s="6"/>
    </row>
    <row r="25" spans="1:16">
      <c r="A25" s="20" t="s">
        <v>107</v>
      </c>
      <c r="B25" s="20"/>
      <c r="C25" s="12"/>
      <c r="D25" s="12"/>
      <c r="E25" s="12"/>
      <c r="F25" s="8"/>
      <c r="G25" s="8"/>
      <c r="H25" s="8"/>
      <c r="I25" s="8"/>
      <c r="J25" s="8"/>
      <c r="K25" s="8"/>
    </row>
    <row r="26" spans="1:16">
      <c r="A26" s="20" t="s">
        <v>104</v>
      </c>
      <c r="B26" s="6"/>
      <c r="C26" s="12"/>
      <c r="D26" s="12"/>
      <c r="E26" s="12"/>
      <c r="F26" s="8"/>
      <c r="G26" s="8"/>
      <c r="H26" s="8"/>
      <c r="I26" s="8"/>
      <c r="J26" s="8"/>
      <c r="K26" s="8"/>
    </row>
    <row r="27" spans="1:16">
      <c r="A27" s="20" t="s">
        <v>105</v>
      </c>
      <c r="B27" s="12"/>
      <c r="C27" s="6"/>
      <c r="D27" s="6"/>
      <c r="E27" s="6"/>
    </row>
    <row r="28" spans="1:16">
      <c r="A28" s="20" t="s">
        <v>106</v>
      </c>
      <c r="B28" s="12"/>
      <c r="C28" s="6"/>
      <c r="D28" s="6"/>
    </row>
    <row r="29" spans="1:16">
      <c r="A29" s="12" t="s">
        <v>36</v>
      </c>
      <c r="B29" s="6"/>
      <c r="C29" s="6"/>
      <c r="D29" s="6"/>
      <c r="F29" s="2"/>
      <c r="G29" s="5"/>
      <c r="H29" s="2"/>
      <c r="I29" s="5"/>
      <c r="J29" s="2"/>
    </row>
    <row r="30" spans="1:16">
      <c r="A30" s="12" t="s">
        <v>37</v>
      </c>
      <c r="B30" s="6"/>
      <c r="F30" s="2"/>
      <c r="G30" s="2"/>
      <c r="H30" s="2"/>
      <c r="I30" s="2"/>
      <c r="J30" s="2"/>
    </row>
    <row r="31" spans="1:16" s="4" customFormat="1">
      <c r="A31" s="12" t="s">
        <v>38</v>
      </c>
      <c r="B31" s="6"/>
      <c r="C31" s="2"/>
      <c r="D31" s="2"/>
      <c r="E31" s="2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</row>
    <row r="33" spans="1:2">
      <c r="A33" s="4"/>
      <c r="B33" s="2"/>
    </row>
  </sheetData>
  <sheetProtection password="DBBB" sheet="1" objects="1" scenarios="1" selectLockedCells="1"/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F4" sqref="F4"/>
    </sheetView>
  </sheetViews>
  <sheetFormatPr defaultRowHeight="15"/>
  <cols>
    <col min="1" max="1" width="18.42578125" style="8" customWidth="1"/>
    <col min="2" max="2" width="25" style="8" customWidth="1"/>
    <col min="3" max="3" width="38.7109375" style="8" customWidth="1"/>
    <col min="4" max="4" width="32.5703125" customWidth="1"/>
    <col min="5" max="5" width="25.5703125" customWidth="1"/>
    <col min="6" max="6" width="18.28515625" customWidth="1"/>
    <col min="7" max="7" width="20.85546875" customWidth="1"/>
  </cols>
  <sheetData>
    <row r="1" spans="1:6" ht="18.75">
      <c r="A1" s="42"/>
      <c r="B1" s="42"/>
      <c r="C1" s="42"/>
      <c r="D1" s="15"/>
      <c r="E1" s="15"/>
      <c r="F1" s="15"/>
    </row>
    <row r="2" spans="1:6">
      <c r="A2" s="3" t="s">
        <v>40</v>
      </c>
      <c r="B2" s="3" t="s">
        <v>41</v>
      </c>
      <c r="C2" s="3" t="s">
        <v>42</v>
      </c>
      <c r="D2" s="3" t="s">
        <v>43</v>
      </c>
      <c r="E2" s="3" t="s">
        <v>44</v>
      </c>
      <c r="F2" s="3" t="s">
        <v>45</v>
      </c>
    </row>
    <row r="3" spans="1:6" ht="75">
      <c r="A3" s="13" t="s">
        <v>46</v>
      </c>
      <c r="B3" s="13" t="s">
        <v>47</v>
      </c>
      <c r="C3" s="13" t="s">
        <v>48</v>
      </c>
      <c r="D3" s="13" t="s">
        <v>49</v>
      </c>
      <c r="E3" s="13" t="s">
        <v>50</v>
      </c>
      <c r="F3" s="13"/>
    </row>
    <row r="4" spans="1:6" ht="25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7" sqref="B17"/>
    </sheetView>
  </sheetViews>
  <sheetFormatPr defaultRowHeight="15"/>
  <cols>
    <col min="1" max="1" width="53.28515625" style="2" customWidth="1"/>
    <col min="2" max="2" width="41.5703125" style="2" customWidth="1"/>
    <col min="3" max="3" width="33.28515625" style="2" customWidth="1"/>
    <col min="4" max="16384" width="9.140625" style="4"/>
  </cols>
  <sheetData>
    <row r="1" spans="1:6" ht="18.75">
      <c r="A1" s="42"/>
      <c r="B1" s="42"/>
      <c r="C1" s="42"/>
    </row>
    <row r="2" spans="1:6" ht="30">
      <c r="A2" s="3" t="s">
        <v>57</v>
      </c>
      <c r="B2" s="3" t="s">
        <v>9</v>
      </c>
      <c r="C2" s="3" t="s">
        <v>58</v>
      </c>
    </row>
    <row r="3" spans="1:6" ht="15" customHeight="1">
      <c r="A3" s="13" t="s">
        <v>3</v>
      </c>
      <c r="B3" s="14">
        <v>1000000</v>
      </c>
      <c r="C3" s="32" t="s">
        <v>59</v>
      </c>
      <c r="D3" s="2"/>
      <c r="E3" s="2"/>
      <c r="F3" s="2"/>
    </row>
    <row r="4" spans="1:6">
      <c r="A4" s="13" t="s">
        <v>5</v>
      </c>
      <c r="B4" s="14">
        <v>325000</v>
      </c>
      <c r="C4" s="33"/>
      <c r="D4" s="2"/>
      <c r="E4" s="2"/>
      <c r="F4" s="2"/>
    </row>
    <row r="5" spans="1:6">
      <c r="A5" s="13" t="s">
        <v>6</v>
      </c>
      <c r="B5" s="14">
        <v>1250000</v>
      </c>
      <c r="C5" s="33"/>
      <c r="D5" s="2"/>
      <c r="E5" s="2"/>
      <c r="F5" s="2"/>
    </row>
    <row r="6" spans="1:6">
      <c r="A6" s="13" t="s">
        <v>7</v>
      </c>
      <c r="B6" s="14">
        <v>750000</v>
      </c>
      <c r="C6" s="33"/>
      <c r="D6" s="2"/>
      <c r="E6" s="2"/>
      <c r="F6" s="2"/>
    </row>
    <row r="7" spans="1:6">
      <c r="A7" s="13" t="s">
        <v>0</v>
      </c>
      <c r="B7" s="14">
        <v>2000000</v>
      </c>
      <c r="C7" s="33"/>
      <c r="D7" s="2"/>
      <c r="E7" s="2"/>
      <c r="F7" s="2"/>
    </row>
    <row r="8" spans="1:6">
      <c r="A8" s="13" t="s">
        <v>60</v>
      </c>
      <c r="B8" s="14">
        <v>45000</v>
      </c>
      <c r="C8" s="43"/>
      <c r="D8" s="2"/>
      <c r="E8" s="2"/>
      <c r="F8" s="2"/>
    </row>
    <row r="9" spans="1:6" ht="30">
      <c r="A9" s="13" t="s">
        <v>61</v>
      </c>
      <c r="B9" s="14">
        <v>500000</v>
      </c>
      <c r="C9" s="13" t="s">
        <v>62</v>
      </c>
      <c r="D9" s="2"/>
      <c r="E9" s="2"/>
      <c r="F9" s="2"/>
    </row>
    <row r="10" spans="1:6" ht="30">
      <c r="A10" s="13" t="s">
        <v>63</v>
      </c>
      <c r="B10" s="14">
        <v>150000</v>
      </c>
      <c r="C10" s="13" t="s">
        <v>64</v>
      </c>
      <c r="D10" s="2"/>
      <c r="E10" s="2"/>
      <c r="F10" s="2"/>
    </row>
    <row r="11" spans="1:6" ht="30">
      <c r="A11" s="13" t="s">
        <v>65</v>
      </c>
      <c r="B11" s="14">
        <v>2500000</v>
      </c>
      <c r="C11" s="14" t="s">
        <v>66</v>
      </c>
      <c r="D11" s="2"/>
      <c r="E11" s="2"/>
      <c r="F11" s="2"/>
    </row>
    <row r="12" spans="1:6">
      <c r="B12" s="5"/>
      <c r="C12" s="5"/>
    </row>
  </sheetData>
  <mergeCells count="2">
    <mergeCell ref="A1:C1"/>
    <mergeCell ref="C3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Организация работы</vt:lpstr>
      <vt:lpstr>оснащение и услуги</vt:lpstr>
      <vt:lpstr>окупаемость</vt:lpstr>
      <vt:lpstr>Сопутствующий бизнес</vt:lpstr>
      <vt:lpstr>оснащение для оптики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</dc:creator>
  <cp:lastModifiedBy>fam</cp:lastModifiedBy>
  <dcterms:created xsi:type="dcterms:W3CDTF">2014-09-09T10:07:08Z</dcterms:created>
  <dcterms:modified xsi:type="dcterms:W3CDTF">2015-04-02T09:39:01Z</dcterms:modified>
</cp:coreProperties>
</file>